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'Sheet1'!$A$1:$J$73</definedName>
  </definedNames>
  <calcPr fullCalcOnLoad="1"/>
</workbook>
</file>

<file path=xl/sharedStrings.xml><?xml version="1.0" encoding="utf-8"?>
<sst xmlns="http://schemas.openxmlformats.org/spreadsheetml/2006/main" count="77" uniqueCount="71">
  <si>
    <t>GF CHAPTER BUDGET TEMPLATE for Estimating Costs/Assessments</t>
  </si>
  <si>
    <t>Est. Cost per Person</t>
  </si>
  <si>
    <t>Est. Flat Fee(s)</t>
  </si>
  <si>
    <t>Est. GF Count</t>
  </si>
  <si>
    <t>Est. BF Count</t>
  </si>
  <si>
    <t>Count w/Local Taxes</t>
  </si>
  <si>
    <t>Count w/Hotel Service Charge</t>
  </si>
  <si>
    <t>Total Estimate</t>
  </si>
  <si>
    <t xml:space="preserve">MEAL FUNCTIONS </t>
  </si>
  <si>
    <t xml:space="preserve">Thursday </t>
  </si>
  <si>
    <t>National Reception Food</t>
  </si>
  <si>
    <t>Bartender and Cashier</t>
  </si>
  <si>
    <t>Transportation costs if applicable</t>
  </si>
  <si>
    <t>Venue costs if applicable</t>
  </si>
  <si>
    <t>Friday</t>
  </si>
  <si>
    <t xml:space="preserve">Continental Breakfast </t>
  </si>
  <si>
    <t xml:space="preserve">Evening Party Buffet </t>
  </si>
  <si>
    <t>Drink Tickets @ 2 per person</t>
  </si>
  <si>
    <t>Saturday</t>
  </si>
  <si>
    <t xml:space="preserve"> </t>
  </si>
  <si>
    <t xml:space="preserve">GF Luncheon </t>
  </si>
  <si>
    <t xml:space="preserve">BF Luncheon </t>
  </si>
  <si>
    <t xml:space="preserve">Black Tie Party </t>
  </si>
  <si>
    <t>Sunday</t>
  </si>
  <si>
    <t xml:space="preserve">Farewell Breakfast Buffet </t>
  </si>
  <si>
    <t>Total</t>
  </si>
  <si>
    <t>Price per guest</t>
  </si>
  <si>
    <t>Extras</t>
  </si>
  <si>
    <t>Entertainment - Chapter Estimate</t>
  </si>
  <si>
    <t>Hospitality Food &amp; Beverages - Chapter Estimate</t>
  </si>
  <si>
    <t>Decorations &amp; Props - Chapter Estimate</t>
  </si>
  <si>
    <t>AV - Chapter Estimate with Venue Guidance</t>
  </si>
  <si>
    <t>GF &amp; BF Gift Bags  (Chapter Estimate)</t>
  </si>
  <si>
    <t>GF Luncheon Gifts ($?.00/GF @ Chapter Estimate)</t>
  </si>
  <si>
    <t>National President's Gift (Chapter Estimate)</t>
  </si>
  <si>
    <t xml:space="preserve">Printing &amp; Artwork </t>
  </si>
  <si>
    <t>Suite for Nat'l. Pres. @ 4 nights</t>
  </si>
  <si>
    <t>5 Nat'l. Officers Hotel Rooms @ 2 nites @ $?00/nite</t>
  </si>
  <si>
    <r>
      <rPr>
        <sz val="11"/>
        <color indexed="8"/>
        <rFont val="Calibri"/>
        <family val="2"/>
      </rPr>
      <t xml:space="preserve">≈ 5 </t>
    </r>
    <r>
      <rPr>
        <sz val="11"/>
        <color theme="1"/>
        <rFont val="Calibri"/>
        <family val="2"/>
      </rPr>
      <t>Adv. Bd Hotel Rooms @ 1 nite @ $?00/nite</t>
    </r>
  </si>
  <si>
    <t>Flowers</t>
  </si>
  <si>
    <t>TOTAL CONCLAVE EXPENSES</t>
  </si>
  <si>
    <t>TOTAL PROJECTED INCOME</t>
  </si>
  <si>
    <t># of Members</t>
  </si>
  <si>
    <t>Potential Assessment per GF</t>
  </si>
  <si>
    <t>SAMPLE MEMBER ANNUAL ASSESSMENTS</t>
  </si>
  <si>
    <t>Assessment Year</t>
  </si>
  <si>
    <t>Annual Assessment</t>
  </si>
  <si>
    <t>Chapter Annual Total Assessment</t>
  </si>
  <si>
    <t>Chapter Cumulative Assessment</t>
  </si>
  <si>
    <t xml:space="preserve">TOTALS </t>
  </si>
  <si>
    <t>Year #1</t>
  </si>
  <si>
    <t>Year #2</t>
  </si>
  <si>
    <t>Year #3</t>
  </si>
  <si>
    <t>Year #4</t>
  </si>
  <si>
    <t>Year #5</t>
  </si>
  <si>
    <t>Year #6</t>
  </si>
  <si>
    <t>Year #7</t>
  </si>
  <si>
    <t>Year #8</t>
  </si>
  <si>
    <t>Year #9</t>
  </si>
  <si>
    <t>At 35 GFs for 10 years</t>
  </si>
  <si>
    <t>TOTAL CHAPTER COST ESTIMATE</t>
  </si>
  <si>
    <t>GirlFriends</t>
  </si>
  <si>
    <t>Enter Chapter Estimates in Green Fields. All other Fields are locked (Code: GirlFriends) and self-calculate. Amounts in green are placeholders.</t>
  </si>
  <si>
    <r>
      <t xml:space="preserve">VARIANCE - INCOME </t>
    </r>
    <r>
      <rPr>
        <b/>
        <i/>
        <sz val="11"/>
        <color indexed="8"/>
        <rFont val="Calibri"/>
        <family val="2"/>
      </rPr>
      <t>less</t>
    </r>
    <r>
      <rPr>
        <b/>
        <sz val="11"/>
        <color indexed="8"/>
        <rFont val="Calibri"/>
        <family val="2"/>
      </rPr>
      <t xml:space="preserve"> EXPENSES</t>
    </r>
  </si>
  <si>
    <t>Conclave Year!</t>
  </si>
  <si>
    <t>Misc. (Photographer, Insurance, Protocol, Cushion, Tips, etc.)</t>
  </si>
  <si>
    <t>Journal, Sponsorships &amp; Vendors</t>
  </si>
  <si>
    <t>Additional Potential Income:</t>
  </si>
  <si>
    <t xml:space="preserve">Registration Income </t>
  </si>
  <si>
    <t xml:space="preserve">National Reception  </t>
  </si>
  <si>
    <t>EB &amp; AB Gifts  (Approx. 20 gifts @ Chapter Estimate)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</si>
</sst>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33" borderId="13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Border="1" applyAlignment="1" applyProtection="1">
      <alignment horizontal="center" vertical="center" wrapText="1"/>
      <protection locked="0"/>
    </xf>
    <xf numFmtId="9" fontId="4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4" fillId="0" borderId="13" xfId="0" applyFont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42" fillId="0" borderId="15" xfId="0" applyFont="1" applyBorder="1" applyAlignment="1" applyProtection="1">
      <alignment/>
      <protection locked="0"/>
    </xf>
    <xf numFmtId="44" fontId="4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44" fontId="45" fillId="0" borderId="0" xfId="0" applyNumberFormat="1" applyFont="1" applyBorder="1" applyAlignment="1" applyProtection="1">
      <alignment/>
      <protection locked="0"/>
    </xf>
    <xf numFmtId="44" fontId="42" fillId="0" borderId="0" xfId="0" applyNumberFormat="1" applyFont="1" applyBorder="1" applyAlignment="1" applyProtection="1">
      <alignment/>
      <protection locked="0"/>
    </xf>
    <xf numFmtId="0" fontId="42" fillId="33" borderId="15" xfId="0" applyFont="1" applyFill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/>
      <protection locked="0"/>
    </xf>
    <xf numFmtId="0" fontId="42" fillId="34" borderId="13" xfId="0" applyFont="1" applyFill="1" applyBorder="1" applyAlignment="1" applyProtection="1">
      <alignment/>
      <protection locked="0"/>
    </xf>
    <xf numFmtId="0" fontId="46" fillId="0" borderId="16" xfId="0" applyFont="1" applyBorder="1" applyAlignment="1" applyProtection="1">
      <alignment wrapText="1"/>
      <protection locked="0"/>
    </xf>
    <xf numFmtId="0" fontId="47" fillId="0" borderId="17" xfId="0" applyFont="1" applyBorder="1" applyAlignment="1" applyProtection="1">
      <alignment wrapText="1"/>
      <protection locked="0"/>
    </xf>
    <xf numFmtId="0" fontId="47" fillId="0" borderId="17" xfId="0" applyFont="1" applyBorder="1" applyAlignment="1" applyProtection="1">
      <alignment horizontal="center" wrapText="1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 locked="0"/>
    </xf>
    <xf numFmtId="0" fontId="49" fillId="0" borderId="0" xfId="0" applyFont="1" applyAlignment="1" applyProtection="1">
      <alignment horizontal="center"/>
      <protection locked="0"/>
    </xf>
    <xf numFmtId="44" fontId="50" fillId="0" borderId="18" xfId="0" applyNumberFormat="1" applyFont="1" applyBorder="1" applyAlignment="1" applyProtection="1">
      <alignment horizontal="center" vertical="center" wrapText="1"/>
      <protection locked="0"/>
    </xf>
    <xf numFmtId="44" fontId="50" fillId="0" borderId="19" xfId="0" applyNumberFormat="1" applyFont="1" applyBorder="1" applyAlignment="1" applyProtection="1">
      <alignment horizontal="center" vertical="center" wrapText="1"/>
      <protection locked="0"/>
    </xf>
    <xf numFmtId="44" fontId="0" fillId="0" borderId="19" xfId="0" applyNumberFormat="1" applyBorder="1" applyAlignment="1" applyProtection="1">
      <alignment horizontal="center" vertical="center" wrapText="1"/>
      <protection locked="0"/>
    </xf>
    <xf numFmtId="44" fontId="0" fillId="0" borderId="20" xfId="0" applyNumberFormat="1" applyBorder="1" applyAlignment="1" applyProtection="1">
      <alignment horizontal="center" vertical="center" wrapText="1"/>
      <protection locked="0"/>
    </xf>
    <xf numFmtId="44" fontId="42" fillId="0" borderId="13" xfId="0" applyNumberFormat="1" applyFont="1" applyBorder="1" applyAlignment="1" applyProtection="1">
      <alignment horizontal="center" vertical="center" wrapText="1"/>
      <protection locked="0"/>
    </xf>
    <xf numFmtId="44" fontId="0" fillId="0" borderId="0" xfId="0" applyNumberFormat="1" applyBorder="1" applyAlignment="1" applyProtection="1">
      <alignment horizontal="center" vertical="center" wrapText="1"/>
      <protection locked="0"/>
    </xf>
    <xf numFmtId="0" fontId="0" fillId="33" borderId="0" xfId="0" applyNumberFormat="1" applyFill="1" applyBorder="1" applyAlignment="1" applyProtection="1">
      <alignment horizontal="center" vertical="center" wrapText="1"/>
      <protection locked="0"/>
    </xf>
    <xf numFmtId="4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44" fontId="0" fillId="33" borderId="0" xfId="0" applyNumberFormat="1" applyFill="1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 locked="0"/>
    </xf>
    <xf numFmtId="44" fontId="45" fillId="0" borderId="0" xfId="0" applyNumberFormat="1" applyFont="1" applyBorder="1" applyAlignment="1" applyProtection="1">
      <alignment/>
      <protection/>
    </xf>
    <xf numFmtId="44" fontId="0" fillId="0" borderId="14" xfId="0" applyNumberFormat="1" applyBorder="1" applyAlignment="1" applyProtection="1">
      <alignment/>
      <protection locked="0"/>
    </xf>
    <xf numFmtId="44" fontId="42" fillId="0" borderId="21" xfId="0" applyNumberFormat="1" applyFont="1" applyBorder="1" applyAlignment="1" applyProtection="1">
      <alignment/>
      <protection locked="0"/>
    </xf>
    <xf numFmtId="0" fontId="51" fillId="34" borderId="22" xfId="0" applyFont="1" applyFill="1" applyBorder="1" applyAlignment="1" applyProtection="1">
      <alignment/>
      <protection/>
    </xf>
    <xf numFmtId="44" fontId="42" fillId="34" borderId="23" xfId="0" applyNumberFormat="1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 horizontal="center"/>
      <protection locked="0"/>
    </xf>
    <xf numFmtId="44" fontId="4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 indent="2"/>
      <protection locked="0"/>
    </xf>
    <xf numFmtId="44" fontId="51" fillId="0" borderId="0" xfId="0" applyNumberFormat="1" applyFont="1" applyFill="1" applyBorder="1" applyAlignment="1" applyProtection="1">
      <alignment/>
      <protection/>
    </xf>
    <xf numFmtId="0" fontId="51" fillId="34" borderId="23" xfId="0" applyFont="1" applyFill="1" applyBorder="1" applyAlignment="1" applyProtection="1">
      <alignment/>
      <protection/>
    </xf>
    <xf numFmtId="10" fontId="4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 applyProtection="1">
      <alignment/>
      <protection locked="0"/>
    </xf>
    <xf numFmtId="0" fontId="46" fillId="33" borderId="17" xfId="0" applyFont="1" applyFill="1" applyBorder="1" applyAlignment="1" applyProtection="1">
      <alignment horizontal="center" wrapText="1"/>
      <protection locked="0"/>
    </xf>
    <xf numFmtId="4" fontId="42" fillId="0" borderId="0" xfId="0" applyNumberFormat="1" applyFont="1" applyBorder="1" applyAlignment="1" applyProtection="1">
      <alignment/>
      <protection locked="0"/>
    </xf>
    <xf numFmtId="4" fontId="42" fillId="0" borderId="0" xfId="0" applyNumberFormat="1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2" fillId="0" borderId="25" xfId="44" applyNumberFormat="1" applyFont="1" applyBorder="1" applyAlignment="1" applyProtection="1">
      <alignment/>
      <protection/>
    </xf>
    <xf numFmtId="4" fontId="52" fillId="0" borderId="26" xfId="44" applyNumberFormat="1" applyFont="1" applyBorder="1" applyAlignment="1" applyProtection="1">
      <alignment/>
      <protection/>
    </xf>
    <xf numFmtId="3" fontId="44" fillId="0" borderId="0" xfId="0" applyNumberFormat="1" applyFont="1" applyBorder="1" applyAlignment="1" applyProtection="1">
      <alignment/>
      <protection locked="0"/>
    </xf>
    <xf numFmtId="3" fontId="44" fillId="0" borderId="0" xfId="0" applyNumberFormat="1" applyFont="1" applyBorder="1" applyAlignment="1" applyProtection="1">
      <alignment horizontal="center"/>
      <protection locked="0"/>
    </xf>
    <xf numFmtId="3" fontId="0" fillId="0" borderId="14" xfId="44" applyNumberFormat="1" applyFont="1" applyBorder="1" applyAlignment="1" applyProtection="1">
      <alignment/>
      <protection locked="0"/>
    </xf>
    <xf numFmtId="3" fontId="0" fillId="33" borderId="0" xfId="44" applyNumberFormat="1" applyFont="1" applyFill="1" applyBorder="1" applyAlignment="1" applyProtection="1">
      <alignment/>
      <protection locked="0"/>
    </xf>
    <xf numFmtId="3" fontId="0" fillId="0" borderId="0" xfId="44" applyNumberFormat="1" applyFont="1" applyBorder="1" applyAlignment="1" applyProtection="1">
      <alignment/>
      <protection locked="0"/>
    </xf>
    <xf numFmtId="3" fontId="0" fillId="0" borderId="0" xfId="44" applyNumberFormat="1" applyFont="1" applyBorder="1" applyAlignment="1" applyProtection="1">
      <alignment horizontal="center"/>
      <protection/>
    </xf>
    <xf numFmtId="3" fontId="0" fillId="0" borderId="0" xfId="44" applyNumberFormat="1" applyFont="1" applyBorder="1" applyAlignment="1" applyProtection="1">
      <alignment/>
      <protection/>
    </xf>
    <xf numFmtId="3" fontId="0" fillId="0" borderId="14" xfId="44" applyNumberFormat="1" applyFont="1" applyBorder="1" applyAlignment="1" applyProtection="1">
      <alignment/>
      <protection/>
    </xf>
    <xf numFmtId="3" fontId="44" fillId="0" borderId="0" xfId="44" applyNumberFormat="1" applyFont="1" applyBorder="1" applyAlignment="1" applyProtection="1">
      <alignment/>
      <protection locked="0"/>
    </xf>
    <xf numFmtId="3" fontId="44" fillId="0" borderId="0" xfId="44" applyNumberFormat="1" applyFont="1" applyBorder="1" applyAlignment="1" applyProtection="1">
      <alignment horizontal="center"/>
      <protection/>
    </xf>
    <xf numFmtId="3" fontId="44" fillId="0" borderId="0" xfId="44" applyNumberFormat="1" applyFont="1" applyBorder="1" applyAlignment="1" applyProtection="1">
      <alignment/>
      <protection/>
    </xf>
    <xf numFmtId="3" fontId="0" fillId="0" borderId="0" xfId="44" applyNumberFormat="1" applyFont="1" applyFill="1" applyBorder="1" applyAlignment="1" applyProtection="1">
      <alignment/>
      <protection locked="0"/>
    </xf>
    <xf numFmtId="3" fontId="42" fillId="0" borderId="21" xfId="44" applyNumberFormat="1" applyFont="1" applyBorder="1" applyAlignment="1" applyProtection="1">
      <alignment/>
      <protection locked="0"/>
    </xf>
    <xf numFmtId="3" fontId="42" fillId="0" borderId="21" xfId="44" applyNumberFormat="1" applyFont="1" applyBorder="1" applyAlignment="1" applyProtection="1">
      <alignment horizontal="center"/>
      <protection locked="0"/>
    </xf>
    <xf numFmtId="3" fontId="42" fillId="0" borderId="27" xfId="44" applyNumberFormat="1" applyFon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 locked="0"/>
    </xf>
    <xf numFmtId="3" fontId="44" fillId="0" borderId="28" xfId="0" applyNumberFormat="1" applyFont="1" applyBorder="1" applyAlignment="1" applyProtection="1">
      <alignment/>
      <protection locked="0"/>
    </xf>
    <xf numFmtId="3" fontId="44" fillId="0" borderId="28" xfId="0" applyNumberFormat="1" applyFon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4" xfId="44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 locked="0"/>
    </xf>
    <xf numFmtId="3" fontId="42" fillId="33" borderId="21" xfId="0" applyNumberFormat="1" applyFont="1" applyFill="1" applyBorder="1" applyAlignment="1" applyProtection="1">
      <alignment/>
      <protection locked="0"/>
    </xf>
    <xf numFmtId="3" fontId="42" fillId="33" borderId="21" xfId="0" applyNumberFormat="1" applyFont="1" applyFill="1" applyBorder="1" applyAlignment="1" applyProtection="1">
      <alignment horizontal="center"/>
      <protection locked="0"/>
    </xf>
    <xf numFmtId="3" fontId="42" fillId="33" borderId="27" xfId="44" applyNumberFormat="1" applyFont="1" applyFill="1" applyBorder="1" applyAlignment="1" applyProtection="1">
      <alignment/>
      <protection/>
    </xf>
    <xf numFmtId="3" fontId="42" fillId="34" borderId="0" xfId="0" applyNumberFormat="1" applyFont="1" applyFill="1" applyBorder="1" applyAlignment="1" applyProtection="1">
      <alignment/>
      <protection locked="0"/>
    </xf>
    <xf numFmtId="3" fontId="42" fillId="34" borderId="0" xfId="0" applyNumberFormat="1" applyFont="1" applyFill="1" applyBorder="1" applyAlignment="1" applyProtection="1">
      <alignment horizontal="center"/>
      <protection locked="0"/>
    </xf>
    <xf numFmtId="3" fontId="42" fillId="34" borderId="14" xfId="44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 horizontal="center"/>
      <protection locked="0"/>
    </xf>
    <xf numFmtId="3" fontId="42" fillId="0" borderId="21" xfId="0" applyNumberFormat="1" applyFont="1" applyBorder="1" applyAlignment="1" applyProtection="1">
      <alignment/>
      <protection locked="0"/>
    </xf>
    <xf numFmtId="3" fontId="42" fillId="0" borderId="21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Border="1" applyAlignment="1" applyProtection="1">
      <alignment/>
      <protection locked="0"/>
    </xf>
    <xf numFmtId="3" fontId="42" fillId="0" borderId="0" xfId="0" applyNumberFormat="1" applyFont="1" applyBorder="1" applyAlignment="1" applyProtection="1">
      <alignment horizontal="center"/>
      <protection locked="0"/>
    </xf>
    <xf numFmtId="3" fontId="52" fillId="0" borderId="30" xfId="44" applyNumberFormat="1" applyFont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0" borderId="0" xfId="44" applyNumberFormat="1" applyFont="1" applyBorder="1" applyAlignment="1" applyProtection="1">
      <alignment horizontal="right"/>
      <protection locked="0"/>
    </xf>
    <xf numFmtId="3" fontId="0" fillId="0" borderId="0" xfId="44" applyNumberFormat="1" applyFont="1" applyBorder="1" applyAlignment="1" applyProtection="1">
      <alignment horizontal="right"/>
      <protection/>
    </xf>
    <xf numFmtId="3" fontId="0" fillId="33" borderId="0" xfId="44" applyNumberFormat="1" applyFont="1" applyFill="1" applyBorder="1" applyAlignment="1" applyProtection="1">
      <alignment horizontal="right"/>
      <protection locked="0"/>
    </xf>
    <xf numFmtId="3" fontId="42" fillId="34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K62" sqref="K62"/>
    </sheetView>
  </sheetViews>
  <sheetFormatPr defaultColWidth="11.421875" defaultRowHeight="15"/>
  <cols>
    <col min="1" max="1" width="45.7109375" style="1" customWidth="1"/>
    <col min="2" max="2" width="12.7109375" style="1" customWidth="1"/>
    <col min="3" max="3" width="11.140625" style="1" customWidth="1"/>
    <col min="4" max="4" width="12.140625" style="2" customWidth="1"/>
    <col min="5" max="5" width="11.421875" style="2" customWidth="1"/>
    <col min="6" max="8" width="9.7109375" style="1" customWidth="1"/>
    <col min="9" max="9" width="11.421875" style="1" customWidth="1"/>
    <col min="10" max="10" width="7.00390625" style="1" customWidth="1"/>
    <col min="11" max="11" width="23.421875" style="1" customWidth="1"/>
    <col min="12" max="12" width="13.28125" style="1" customWidth="1"/>
    <col min="13" max="13" width="13.421875" style="1" customWidth="1"/>
    <col min="14" max="14" width="14.7109375" style="1" customWidth="1"/>
    <col min="15" max="15" width="11.421875" style="1" bestFit="1" customWidth="1"/>
    <col min="16" max="16384" width="11.421875" style="1" customWidth="1"/>
  </cols>
  <sheetData>
    <row r="1" spans="1:8" s="6" customFormat="1" ht="6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s="6" customFormat="1" ht="60">
      <c r="A2" s="7" t="s">
        <v>62</v>
      </c>
      <c r="B2" s="8"/>
      <c r="C2" s="8"/>
      <c r="D2" s="9">
        <v>100</v>
      </c>
      <c r="E2" s="9">
        <v>100</v>
      </c>
      <c r="F2" s="68">
        <v>0.05</v>
      </c>
      <c r="G2" s="10">
        <v>0.2</v>
      </c>
      <c r="H2" s="11"/>
    </row>
    <row r="3" spans="1:9" s="17" customFormat="1" ht="15">
      <c r="A3" s="12" t="s">
        <v>8</v>
      </c>
      <c r="B3" s="13"/>
      <c r="C3" s="13"/>
      <c r="D3" s="14"/>
      <c r="E3" s="14"/>
      <c r="F3" s="13"/>
      <c r="G3" s="13"/>
      <c r="H3" s="15"/>
      <c r="I3" s="16"/>
    </row>
    <row r="4" spans="1:9" ht="15">
      <c r="A4" s="18" t="s">
        <v>9</v>
      </c>
      <c r="B4" s="76"/>
      <c r="C4" s="76"/>
      <c r="D4" s="77"/>
      <c r="E4" s="77"/>
      <c r="F4" s="76"/>
      <c r="G4" s="76"/>
      <c r="H4" s="78"/>
      <c r="I4" s="19"/>
    </row>
    <row r="5" spans="1:9" ht="15">
      <c r="A5" s="20" t="s">
        <v>10</v>
      </c>
      <c r="B5" s="79">
        <v>20</v>
      </c>
      <c r="C5" s="80"/>
      <c r="D5" s="81">
        <f>B5*D2</f>
        <v>2000</v>
      </c>
      <c r="E5" s="81">
        <f>B5*E2</f>
        <v>2000</v>
      </c>
      <c r="F5" s="82">
        <f>(D5+E5)*F2</f>
        <v>200</v>
      </c>
      <c r="G5" s="82">
        <f>(D5+E5)*G2</f>
        <v>800</v>
      </c>
      <c r="H5" s="83">
        <f>SUM(C5:G5)</f>
        <v>5000</v>
      </c>
      <c r="I5" s="19"/>
    </row>
    <row r="6" spans="1:9" ht="15">
      <c r="A6" s="20" t="s">
        <v>11</v>
      </c>
      <c r="B6" s="80"/>
      <c r="C6" s="79">
        <v>500</v>
      </c>
      <c r="D6" s="81"/>
      <c r="E6" s="81"/>
      <c r="F6" s="82"/>
      <c r="G6" s="82"/>
      <c r="H6" s="83">
        <f aca="true" t="shared" si="0" ref="H6:H26">SUM(C6:G6)</f>
        <v>500</v>
      </c>
      <c r="I6" s="19"/>
    </row>
    <row r="7" spans="1:9" ht="15">
      <c r="A7" s="20" t="s">
        <v>12</v>
      </c>
      <c r="B7" s="80"/>
      <c r="C7" s="79">
        <v>500</v>
      </c>
      <c r="D7" s="81"/>
      <c r="E7" s="81"/>
      <c r="F7" s="82"/>
      <c r="G7" s="82"/>
      <c r="H7" s="83">
        <f t="shared" si="0"/>
        <v>500</v>
      </c>
      <c r="I7" s="19"/>
    </row>
    <row r="8" spans="1:9" ht="15">
      <c r="A8" s="20" t="s">
        <v>13</v>
      </c>
      <c r="B8" s="80"/>
      <c r="C8" s="79">
        <v>500</v>
      </c>
      <c r="D8" s="81"/>
      <c r="E8" s="81"/>
      <c r="F8" s="82"/>
      <c r="G8" s="82"/>
      <c r="H8" s="83">
        <f t="shared" si="0"/>
        <v>500</v>
      </c>
      <c r="I8" s="19"/>
    </row>
    <row r="9" spans="1:9" ht="15">
      <c r="A9" s="20"/>
      <c r="B9" s="80"/>
      <c r="C9" s="80"/>
      <c r="D9" s="81"/>
      <c r="E9" s="81"/>
      <c r="F9" s="82"/>
      <c r="G9" s="82"/>
      <c r="H9" s="83"/>
      <c r="I9" s="19"/>
    </row>
    <row r="10" spans="1:9" ht="15">
      <c r="A10" s="18" t="s">
        <v>14</v>
      </c>
      <c r="B10" s="84"/>
      <c r="C10" s="84"/>
      <c r="D10" s="81"/>
      <c r="E10" s="85"/>
      <c r="F10" s="86"/>
      <c r="G10" s="86"/>
      <c r="H10" s="83"/>
      <c r="I10" s="19"/>
    </row>
    <row r="11" spans="1:9" ht="15">
      <c r="A11" s="20" t="s">
        <v>15</v>
      </c>
      <c r="B11" s="79">
        <v>20</v>
      </c>
      <c r="C11" s="121"/>
      <c r="D11" s="122">
        <f>B11*D2</f>
        <v>2000</v>
      </c>
      <c r="E11" s="122">
        <f>B11*0</f>
        <v>0</v>
      </c>
      <c r="F11" s="122">
        <f>(D11+E11)*F2</f>
        <v>100</v>
      </c>
      <c r="G11" s="122">
        <f>(D11+E11)*G2</f>
        <v>400</v>
      </c>
      <c r="H11" s="83">
        <f t="shared" si="0"/>
        <v>2500</v>
      </c>
      <c r="I11" s="19"/>
    </row>
    <row r="12" spans="1:9" ht="15">
      <c r="A12" s="20" t="s">
        <v>16</v>
      </c>
      <c r="B12" s="79">
        <v>20</v>
      </c>
      <c r="C12" s="121"/>
      <c r="D12" s="122">
        <f>B12*D2</f>
        <v>2000</v>
      </c>
      <c r="E12" s="122">
        <f>B12*E2</f>
        <v>2000</v>
      </c>
      <c r="F12" s="122">
        <f>(D12+E12)*F2</f>
        <v>200</v>
      </c>
      <c r="G12" s="122">
        <f>(D12+E12)*G2</f>
        <v>800</v>
      </c>
      <c r="H12" s="83">
        <f t="shared" si="0"/>
        <v>5000</v>
      </c>
      <c r="I12" s="19"/>
    </row>
    <row r="13" spans="1:9" ht="15">
      <c r="A13" s="20" t="s">
        <v>12</v>
      </c>
      <c r="B13" s="87"/>
      <c r="C13" s="123">
        <v>500</v>
      </c>
      <c r="D13" s="122"/>
      <c r="E13" s="122"/>
      <c r="F13" s="122"/>
      <c r="G13" s="122"/>
      <c r="H13" s="83">
        <f t="shared" si="0"/>
        <v>500</v>
      </c>
      <c r="I13" s="19"/>
    </row>
    <row r="14" spans="1:9" ht="15">
      <c r="A14" s="20" t="s">
        <v>17</v>
      </c>
      <c r="B14" s="79">
        <v>20</v>
      </c>
      <c r="C14" s="121"/>
      <c r="D14" s="122">
        <f>(D2*B14)*2</f>
        <v>4000</v>
      </c>
      <c r="E14" s="122">
        <f>(B14*E2)*2</f>
        <v>4000</v>
      </c>
      <c r="F14" s="122">
        <f>(D14+E14)*F2</f>
        <v>400</v>
      </c>
      <c r="G14" s="122">
        <f>(D14+E14)*G2</f>
        <v>1600</v>
      </c>
      <c r="H14" s="83">
        <f t="shared" si="0"/>
        <v>10000</v>
      </c>
      <c r="I14" s="19"/>
    </row>
    <row r="15" spans="1:9" ht="15">
      <c r="A15" s="20" t="s">
        <v>11</v>
      </c>
      <c r="B15" s="80"/>
      <c r="C15" s="123">
        <v>500</v>
      </c>
      <c r="D15" s="122"/>
      <c r="E15" s="122"/>
      <c r="F15" s="122"/>
      <c r="G15" s="122"/>
      <c r="H15" s="83">
        <f t="shared" si="0"/>
        <v>500</v>
      </c>
      <c r="I15" s="19"/>
    </row>
    <row r="16" spans="1:9" ht="15">
      <c r="A16" s="20"/>
      <c r="B16" s="80"/>
      <c r="C16" s="121"/>
      <c r="D16" s="122"/>
      <c r="E16" s="122"/>
      <c r="F16" s="122"/>
      <c r="G16" s="122"/>
      <c r="H16" s="83"/>
      <c r="I16" s="19"/>
    </row>
    <row r="17" spans="1:9" ht="15">
      <c r="A17" s="18" t="s">
        <v>18</v>
      </c>
      <c r="B17" s="84"/>
      <c r="C17" s="121"/>
      <c r="D17" s="122"/>
      <c r="E17" s="122"/>
      <c r="F17" s="122"/>
      <c r="G17" s="122"/>
      <c r="H17" s="83"/>
      <c r="I17" s="19"/>
    </row>
    <row r="18" spans="1:15" ht="15">
      <c r="A18" s="20" t="s">
        <v>15</v>
      </c>
      <c r="B18" s="79">
        <v>20</v>
      </c>
      <c r="C18" s="121"/>
      <c r="D18" s="122">
        <f>B18*D2</f>
        <v>2000</v>
      </c>
      <c r="E18" s="122">
        <f>B18*0</f>
        <v>0</v>
      </c>
      <c r="F18" s="122">
        <f>(D18+E18)*F2</f>
        <v>100</v>
      </c>
      <c r="G18" s="122">
        <f>(D18+E18)*G2</f>
        <v>400</v>
      </c>
      <c r="H18" s="83">
        <f t="shared" si="0"/>
        <v>2500</v>
      </c>
      <c r="I18" s="19"/>
      <c r="O18" s="1" t="s">
        <v>19</v>
      </c>
    </row>
    <row r="19" spans="1:9" ht="15">
      <c r="A19" s="20" t="s">
        <v>20</v>
      </c>
      <c r="B19" s="79">
        <v>20</v>
      </c>
      <c r="C19" s="121"/>
      <c r="D19" s="122">
        <f>B19*D2</f>
        <v>2000</v>
      </c>
      <c r="E19" s="122">
        <f>B19*0</f>
        <v>0</v>
      </c>
      <c r="F19" s="122">
        <f>(D19+E19)*F2</f>
        <v>100</v>
      </c>
      <c r="G19" s="122">
        <f>(D19+E19)*G2</f>
        <v>400</v>
      </c>
      <c r="H19" s="83">
        <f t="shared" si="0"/>
        <v>2500</v>
      </c>
      <c r="I19" s="19"/>
    </row>
    <row r="20" spans="1:14" ht="15">
      <c r="A20" s="20" t="s">
        <v>21</v>
      </c>
      <c r="B20" s="79">
        <v>20</v>
      </c>
      <c r="C20" s="121"/>
      <c r="D20" s="122">
        <f>B20*0</f>
        <v>0</v>
      </c>
      <c r="E20" s="122">
        <f>B20*E2</f>
        <v>2000</v>
      </c>
      <c r="F20" s="122">
        <f>(D20+E20)*F2</f>
        <v>100</v>
      </c>
      <c r="G20" s="122">
        <f>(D20+E20)*G2</f>
        <v>400</v>
      </c>
      <c r="H20" s="83">
        <f t="shared" si="0"/>
        <v>2500</v>
      </c>
      <c r="I20" s="19"/>
      <c r="L20" s="23"/>
      <c r="M20" s="23"/>
      <c r="N20" s="23"/>
    </row>
    <row r="21" spans="1:9" ht="15">
      <c r="A21" s="20" t="s">
        <v>22</v>
      </c>
      <c r="B21" s="79">
        <v>20</v>
      </c>
      <c r="C21" s="121"/>
      <c r="D21" s="122">
        <f>B21*D2</f>
        <v>2000</v>
      </c>
      <c r="E21" s="122">
        <f>B21*E2</f>
        <v>2000</v>
      </c>
      <c r="F21" s="122">
        <f>(D21+E21)*F2</f>
        <v>200</v>
      </c>
      <c r="G21" s="122">
        <f>(D21+E21)*G2</f>
        <v>800</v>
      </c>
      <c r="H21" s="83">
        <f t="shared" si="0"/>
        <v>5000</v>
      </c>
      <c r="I21" s="19"/>
    </row>
    <row r="22" spans="1:9" ht="15">
      <c r="A22" s="20" t="s">
        <v>17</v>
      </c>
      <c r="B22" s="79">
        <v>20</v>
      </c>
      <c r="C22" s="121"/>
      <c r="D22" s="122">
        <f>(D2*B22)*2</f>
        <v>4000</v>
      </c>
      <c r="E22" s="122">
        <f>(B22*E2)*2</f>
        <v>4000</v>
      </c>
      <c r="F22" s="122">
        <f>(D22+E22)*F2</f>
        <v>400</v>
      </c>
      <c r="G22" s="122">
        <f>(D22+E22)*G2</f>
        <v>1600</v>
      </c>
      <c r="H22" s="83">
        <f t="shared" si="0"/>
        <v>10000</v>
      </c>
      <c r="I22" s="19"/>
    </row>
    <row r="23" spans="1:9" ht="15">
      <c r="A23" s="20" t="s">
        <v>11</v>
      </c>
      <c r="B23" s="80"/>
      <c r="C23" s="123">
        <v>500</v>
      </c>
      <c r="D23" s="122"/>
      <c r="E23" s="122"/>
      <c r="F23" s="122"/>
      <c r="G23" s="122"/>
      <c r="H23" s="83">
        <f t="shared" si="0"/>
        <v>500</v>
      </c>
      <c r="I23" s="19"/>
    </row>
    <row r="24" spans="1:11" ht="15">
      <c r="A24" s="20"/>
      <c r="B24" s="80"/>
      <c r="C24" s="121"/>
      <c r="D24" s="122"/>
      <c r="E24" s="122"/>
      <c r="F24" s="122"/>
      <c r="G24" s="122"/>
      <c r="H24" s="83"/>
      <c r="I24" s="19"/>
      <c r="K24" s="21"/>
    </row>
    <row r="25" spans="1:9" ht="15">
      <c r="A25" s="18" t="s">
        <v>23</v>
      </c>
      <c r="B25" s="84"/>
      <c r="C25" s="121"/>
      <c r="D25" s="122"/>
      <c r="E25" s="122"/>
      <c r="F25" s="122"/>
      <c r="G25" s="122"/>
      <c r="H25" s="83"/>
      <c r="I25" s="19"/>
    </row>
    <row r="26" spans="1:9" ht="15.75" thickBot="1">
      <c r="A26" s="20" t="s">
        <v>24</v>
      </c>
      <c r="B26" s="79">
        <v>20</v>
      </c>
      <c r="C26" s="121"/>
      <c r="D26" s="122">
        <f>B26*D2</f>
        <v>2000</v>
      </c>
      <c r="E26" s="122">
        <f>B26*E2</f>
        <v>2000</v>
      </c>
      <c r="F26" s="122">
        <f>(D26+E26)*F2</f>
        <v>200</v>
      </c>
      <c r="G26" s="122">
        <f>(D26+E26)*G2</f>
        <v>800</v>
      </c>
      <c r="H26" s="83">
        <f t="shared" si="0"/>
        <v>5000</v>
      </c>
      <c r="I26" s="19"/>
    </row>
    <row r="27" spans="1:11" ht="16.5" thickBot="1">
      <c r="A27" s="24" t="s">
        <v>25</v>
      </c>
      <c r="B27" s="88"/>
      <c r="C27" s="88"/>
      <c r="D27" s="89"/>
      <c r="E27" s="89"/>
      <c r="F27" s="88"/>
      <c r="G27" s="88"/>
      <c r="H27" s="90">
        <f>SUM(H5:H26)</f>
        <v>53000</v>
      </c>
      <c r="I27" s="61" t="s">
        <v>26</v>
      </c>
      <c r="J27" s="67"/>
      <c r="K27" s="66"/>
    </row>
    <row r="28" spans="2:13" ht="16.5" thickBot="1" thickTop="1">
      <c r="B28" s="76"/>
      <c r="C28" s="76"/>
      <c r="D28" s="77"/>
      <c r="E28" s="77"/>
      <c r="F28" s="76"/>
      <c r="G28" s="76"/>
      <c r="H28" s="91"/>
      <c r="I28" s="62">
        <f>H27/(D2+E2)</f>
        <v>265</v>
      </c>
      <c r="J28" s="30"/>
      <c r="K28" s="25"/>
      <c r="L28" s="25"/>
      <c r="M28" s="25"/>
    </row>
    <row r="29" spans="1:13" ht="15">
      <c r="A29" s="69" t="s">
        <v>27</v>
      </c>
      <c r="B29" s="92"/>
      <c r="C29" s="92"/>
      <c r="D29" s="93"/>
      <c r="E29" s="93"/>
      <c r="F29" s="92"/>
      <c r="G29" s="92"/>
      <c r="H29" s="94"/>
      <c r="I29" s="64"/>
      <c r="J29" s="30"/>
      <c r="K29" s="25"/>
      <c r="L29" s="25"/>
      <c r="M29" s="25"/>
    </row>
    <row r="30" spans="1:14" ht="15">
      <c r="A30" s="20" t="s">
        <v>28</v>
      </c>
      <c r="B30" s="95"/>
      <c r="C30" s="96">
        <v>500</v>
      </c>
      <c r="D30" s="97"/>
      <c r="E30" s="97"/>
      <c r="F30" s="95"/>
      <c r="G30" s="95"/>
      <c r="H30" s="83">
        <f>C30</f>
        <v>500</v>
      </c>
      <c r="K30" s="26"/>
      <c r="L30" s="27"/>
      <c r="M30" s="27"/>
      <c r="N30" s="27"/>
    </row>
    <row r="31" spans="1:14" ht="15">
      <c r="A31" s="20" t="s">
        <v>29</v>
      </c>
      <c r="B31" s="95"/>
      <c r="C31" s="96">
        <v>500</v>
      </c>
      <c r="D31" s="97"/>
      <c r="E31" s="97"/>
      <c r="F31" s="95"/>
      <c r="G31" s="95"/>
      <c r="H31" s="83">
        <f>C31</f>
        <v>500</v>
      </c>
      <c r="K31" s="26"/>
      <c r="L31" s="27"/>
      <c r="M31" s="27"/>
      <c r="N31" s="27"/>
    </row>
    <row r="32" spans="1:14" ht="15">
      <c r="A32" s="20" t="s">
        <v>30</v>
      </c>
      <c r="B32" s="95"/>
      <c r="C32" s="96">
        <v>500</v>
      </c>
      <c r="D32" s="97"/>
      <c r="E32" s="97"/>
      <c r="F32" s="95"/>
      <c r="G32" s="95"/>
      <c r="H32" s="83">
        <f>C32</f>
        <v>500</v>
      </c>
      <c r="K32" s="26"/>
      <c r="L32" s="27"/>
      <c r="M32" s="27"/>
      <c r="N32" s="27"/>
    </row>
    <row r="33" spans="1:14" ht="15">
      <c r="A33" s="20" t="s">
        <v>31</v>
      </c>
      <c r="B33" s="95"/>
      <c r="C33" s="96">
        <v>500</v>
      </c>
      <c r="D33" s="97"/>
      <c r="E33" s="97"/>
      <c r="F33" s="95"/>
      <c r="G33" s="95"/>
      <c r="H33" s="83">
        <f>C33</f>
        <v>500</v>
      </c>
      <c r="K33" s="26"/>
      <c r="L33" s="27"/>
      <c r="M33" s="27"/>
      <c r="N33" s="27"/>
    </row>
    <row r="34" spans="1:14" ht="15">
      <c r="A34" s="20" t="s">
        <v>32</v>
      </c>
      <c r="B34" s="79">
        <v>20</v>
      </c>
      <c r="C34" s="98"/>
      <c r="D34" s="119">
        <f>B34*D2</f>
        <v>2000</v>
      </c>
      <c r="E34" s="119">
        <f>B34*E2</f>
        <v>2000</v>
      </c>
      <c r="F34" s="119">
        <f>(D34+E34)*F2</f>
        <v>200</v>
      </c>
      <c r="G34" s="95"/>
      <c r="H34" s="83">
        <f>D34+E34+F34</f>
        <v>4200</v>
      </c>
      <c r="K34" s="26"/>
      <c r="L34" s="27"/>
      <c r="M34" s="27"/>
      <c r="N34" s="27"/>
    </row>
    <row r="35" spans="1:14" ht="15">
      <c r="A35" s="20" t="s">
        <v>70</v>
      </c>
      <c r="B35" s="79">
        <v>20</v>
      </c>
      <c r="C35" s="98"/>
      <c r="D35" s="119">
        <f>B35*20</f>
        <v>400</v>
      </c>
      <c r="E35" s="119"/>
      <c r="F35" s="119">
        <f>D35*F2</f>
        <v>20</v>
      </c>
      <c r="G35" s="95"/>
      <c r="H35" s="83">
        <f>D35+F35</f>
        <v>420</v>
      </c>
      <c r="K35" s="26"/>
      <c r="L35" s="27"/>
      <c r="M35" s="27"/>
      <c r="N35" s="27"/>
    </row>
    <row r="36" spans="1:15" s="30" customFormat="1" ht="15">
      <c r="A36" s="29" t="s">
        <v>33</v>
      </c>
      <c r="B36" s="79">
        <v>20</v>
      </c>
      <c r="C36" s="99"/>
      <c r="D36" s="120">
        <f>B36*D2</f>
        <v>2000</v>
      </c>
      <c r="E36" s="120"/>
      <c r="F36" s="120">
        <f>D36*F2</f>
        <v>100</v>
      </c>
      <c r="G36" s="100"/>
      <c r="H36" s="101">
        <f>D36+F36</f>
        <v>2100</v>
      </c>
      <c r="K36" s="26"/>
      <c r="L36" s="27"/>
      <c r="M36" s="27"/>
      <c r="N36" s="27"/>
      <c r="O36" s="31"/>
    </row>
    <row r="37" spans="1:14" s="30" customFormat="1" ht="15">
      <c r="A37" s="29" t="s">
        <v>34</v>
      </c>
      <c r="B37" s="102"/>
      <c r="C37" s="116">
        <v>500</v>
      </c>
      <c r="D37" s="117"/>
      <c r="E37" s="117"/>
      <c r="F37" s="117"/>
      <c r="G37" s="117"/>
      <c r="H37" s="118">
        <f aca="true" t="shared" si="1" ref="H37:H43">C37</f>
        <v>500</v>
      </c>
      <c r="K37" s="26"/>
      <c r="L37" s="27"/>
      <c r="M37" s="27"/>
      <c r="N37" s="27"/>
    </row>
    <row r="38" spans="1:15" s="30" customFormat="1" ht="15">
      <c r="A38" s="29" t="s">
        <v>35</v>
      </c>
      <c r="B38" s="102"/>
      <c r="C38" s="116">
        <v>500</v>
      </c>
      <c r="D38" s="117"/>
      <c r="E38" s="117"/>
      <c r="F38" s="117"/>
      <c r="G38" s="117"/>
      <c r="H38" s="118">
        <f t="shared" si="1"/>
        <v>500</v>
      </c>
      <c r="K38" s="22"/>
      <c r="L38" s="27"/>
      <c r="M38" s="27"/>
      <c r="N38" s="27"/>
      <c r="O38" s="31"/>
    </row>
    <row r="39" spans="1:14" s="30" customFormat="1" ht="15">
      <c r="A39" s="29" t="s">
        <v>36</v>
      </c>
      <c r="B39" s="102"/>
      <c r="C39" s="116">
        <v>500</v>
      </c>
      <c r="D39" s="117"/>
      <c r="E39" s="117"/>
      <c r="F39" s="117"/>
      <c r="G39" s="117"/>
      <c r="H39" s="118">
        <f t="shared" si="1"/>
        <v>500</v>
      </c>
      <c r="K39" s="32"/>
      <c r="L39" s="33"/>
      <c r="M39" s="27"/>
      <c r="N39" s="27"/>
    </row>
    <row r="40" spans="1:14" s="30" customFormat="1" ht="15">
      <c r="A40" s="29" t="s">
        <v>37</v>
      </c>
      <c r="B40" s="102"/>
      <c r="C40" s="116">
        <v>500</v>
      </c>
      <c r="D40" s="117"/>
      <c r="E40" s="117"/>
      <c r="F40" s="117"/>
      <c r="G40" s="117"/>
      <c r="H40" s="118">
        <f t="shared" si="1"/>
        <v>500</v>
      </c>
      <c r="K40" s="22"/>
      <c r="L40" s="27"/>
      <c r="M40" s="27"/>
      <c r="N40" s="27"/>
    </row>
    <row r="41" spans="1:14" s="30" customFormat="1" ht="15">
      <c r="A41" s="29" t="s">
        <v>38</v>
      </c>
      <c r="B41" s="102"/>
      <c r="C41" s="116">
        <v>500</v>
      </c>
      <c r="D41" s="117"/>
      <c r="E41" s="117"/>
      <c r="F41" s="117"/>
      <c r="G41" s="117"/>
      <c r="H41" s="118">
        <f t="shared" si="1"/>
        <v>500</v>
      </c>
      <c r="K41" s="13"/>
      <c r="L41" s="34"/>
      <c r="M41" s="34"/>
      <c r="N41" s="34"/>
    </row>
    <row r="42" spans="1:8" ht="15">
      <c r="A42" s="20" t="s">
        <v>39</v>
      </c>
      <c r="B42" s="102"/>
      <c r="C42" s="116">
        <v>500</v>
      </c>
      <c r="D42" s="117"/>
      <c r="E42" s="117"/>
      <c r="F42" s="117"/>
      <c r="G42" s="117"/>
      <c r="H42" s="118">
        <f t="shared" si="1"/>
        <v>500</v>
      </c>
    </row>
    <row r="43" spans="1:8" ht="15">
      <c r="A43" s="20" t="s">
        <v>65</v>
      </c>
      <c r="B43" s="102"/>
      <c r="C43" s="116">
        <v>500</v>
      </c>
      <c r="D43" s="117"/>
      <c r="E43" s="117"/>
      <c r="F43" s="117"/>
      <c r="G43" s="117"/>
      <c r="H43" s="118">
        <f t="shared" si="1"/>
        <v>500</v>
      </c>
    </row>
    <row r="44" spans="1:14" ht="15.75" thickBot="1">
      <c r="A44" s="35" t="s">
        <v>25</v>
      </c>
      <c r="B44" s="103"/>
      <c r="C44" s="103"/>
      <c r="D44" s="104"/>
      <c r="E44" s="104"/>
      <c r="F44" s="103"/>
      <c r="G44" s="103"/>
      <c r="H44" s="105">
        <f>SUM(H30:H43)</f>
        <v>12220</v>
      </c>
      <c r="M44" s="36"/>
      <c r="N44" s="36"/>
    </row>
    <row r="45" spans="1:14" ht="15.75" thickTop="1">
      <c r="A45" s="20"/>
      <c r="B45" s="95"/>
      <c r="C45" s="95"/>
      <c r="D45" s="97"/>
      <c r="E45" s="97"/>
      <c r="F45" s="95"/>
      <c r="G45" s="95"/>
      <c r="H45" s="83"/>
      <c r="M45" s="36"/>
      <c r="N45" s="36"/>
    </row>
    <row r="46" spans="1:14" ht="15.75" thickBot="1">
      <c r="A46" s="35" t="s">
        <v>40</v>
      </c>
      <c r="B46" s="103"/>
      <c r="C46" s="103"/>
      <c r="D46" s="104"/>
      <c r="E46" s="104"/>
      <c r="F46" s="103"/>
      <c r="G46" s="103"/>
      <c r="H46" s="105">
        <f>H27+H44</f>
        <v>65220</v>
      </c>
      <c r="L46" s="22"/>
      <c r="M46" s="26"/>
      <c r="N46" s="37"/>
    </row>
    <row r="47" spans="1:14" ht="15.75" thickTop="1">
      <c r="A47" s="20"/>
      <c r="B47" s="95"/>
      <c r="C47" s="95"/>
      <c r="D47" s="97"/>
      <c r="E47" s="97"/>
      <c r="F47" s="95"/>
      <c r="G47" s="95"/>
      <c r="H47" s="83"/>
      <c r="L47" s="22"/>
      <c r="M47" s="26"/>
      <c r="N47" s="37"/>
    </row>
    <row r="48" spans="1:14" ht="15">
      <c r="A48" s="38" t="s">
        <v>68</v>
      </c>
      <c r="B48" s="124">
        <v>225</v>
      </c>
      <c r="C48" s="106"/>
      <c r="D48" s="107"/>
      <c r="E48" s="107"/>
      <c r="F48" s="106"/>
      <c r="G48" s="106"/>
      <c r="H48" s="108">
        <f>(D2+E2)*B48</f>
        <v>45000</v>
      </c>
      <c r="L48" s="22"/>
      <c r="M48" s="26"/>
      <c r="N48" s="37"/>
    </row>
    <row r="49" spans="1:14" ht="15">
      <c r="A49" s="38" t="s">
        <v>69</v>
      </c>
      <c r="B49" s="124">
        <v>6000</v>
      </c>
      <c r="C49" s="109"/>
      <c r="D49" s="110"/>
      <c r="E49" s="110"/>
      <c r="F49" s="109"/>
      <c r="G49" s="109"/>
      <c r="H49" s="108">
        <v>6000</v>
      </c>
      <c r="L49" s="22"/>
      <c r="M49" s="26"/>
      <c r="N49" s="37"/>
    </row>
    <row r="50" spans="1:14" ht="15.75" thickBot="1">
      <c r="A50" s="24" t="s">
        <v>41</v>
      </c>
      <c r="B50" s="111"/>
      <c r="C50" s="111"/>
      <c r="D50" s="112"/>
      <c r="E50" s="112"/>
      <c r="F50" s="111"/>
      <c r="G50" s="111"/>
      <c r="H50" s="90">
        <f>SUM(H48:H49)</f>
        <v>51000</v>
      </c>
      <c r="L50" s="22"/>
      <c r="M50" s="26"/>
      <c r="N50" s="37"/>
    </row>
    <row r="51" spans="1:14" ht="16.5" thickTop="1">
      <c r="A51" s="12" t="s">
        <v>63</v>
      </c>
      <c r="B51" s="113"/>
      <c r="C51" s="113"/>
      <c r="D51" s="114"/>
      <c r="E51" s="114"/>
      <c r="F51" s="113"/>
      <c r="G51" s="113"/>
      <c r="H51" s="115">
        <f>H50-H46</f>
        <v>-14220</v>
      </c>
      <c r="K51" s="23"/>
      <c r="L51" s="22"/>
      <c r="M51" s="26"/>
      <c r="N51" s="37"/>
    </row>
    <row r="52" spans="1:8" ht="15">
      <c r="A52" s="12"/>
      <c r="B52" s="73" t="s">
        <v>42</v>
      </c>
      <c r="C52" s="71"/>
      <c r="D52" s="72"/>
      <c r="E52" s="72"/>
      <c r="F52" s="71"/>
      <c r="G52" s="71"/>
      <c r="H52" s="74"/>
    </row>
    <row r="53" spans="1:8" s="42" customFormat="1" ht="24" thickBot="1">
      <c r="A53" s="39" t="s">
        <v>43</v>
      </c>
      <c r="B53" s="70">
        <v>35</v>
      </c>
      <c r="C53" s="40"/>
      <c r="D53" s="41"/>
      <c r="E53" s="41"/>
      <c r="F53" s="40"/>
      <c r="G53" s="40"/>
      <c r="H53" s="75">
        <f>H51/B53</f>
        <v>-406.2857142857143</v>
      </c>
    </row>
    <row r="54" spans="1:8" ht="15.75">
      <c r="A54" s="43" t="s">
        <v>67</v>
      </c>
      <c r="H54" s="19"/>
    </row>
    <row r="55" spans="1:8" ht="15">
      <c r="A55" s="65" t="s">
        <v>66</v>
      </c>
      <c r="H55" s="21"/>
    </row>
    <row r="56" spans="1:8" ht="15.75">
      <c r="A56" s="44"/>
      <c r="B56" s="43"/>
      <c r="C56" s="43"/>
      <c r="D56" s="45"/>
      <c r="E56" s="45"/>
      <c r="F56" s="43"/>
      <c r="G56" s="43"/>
      <c r="H56" s="21"/>
    </row>
    <row r="57" spans="1:10" ht="15.75" thickBot="1">
      <c r="A57" s="44"/>
      <c r="B57" s="44"/>
      <c r="C57" s="44"/>
      <c r="F57" s="44"/>
      <c r="G57" s="44"/>
      <c r="H57" s="21"/>
      <c r="J57" s="125"/>
    </row>
    <row r="58" spans="2:5" ht="15.75">
      <c r="B58" s="126" t="s">
        <v>44</v>
      </c>
      <c r="C58" s="127"/>
      <c r="D58" s="127"/>
      <c r="E58" s="128"/>
    </row>
    <row r="59" spans="2:5" ht="60">
      <c r="B59" s="46" t="s">
        <v>45</v>
      </c>
      <c r="C59" s="47" t="s">
        <v>46</v>
      </c>
      <c r="D59" s="48" t="s">
        <v>47</v>
      </c>
      <c r="E59" s="49" t="s">
        <v>48</v>
      </c>
    </row>
    <row r="60" spans="2:5" ht="15">
      <c r="B60" s="50" t="s">
        <v>49</v>
      </c>
      <c r="C60" s="51"/>
      <c r="D60" s="52">
        <v>35</v>
      </c>
      <c r="E60" s="53"/>
    </row>
    <row r="61" spans="2:5" ht="15">
      <c r="B61" s="54" t="s">
        <v>50</v>
      </c>
      <c r="C61" s="55">
        <v>2</v>
      </c>
      <c r="D61" s="28">
        <f>C61*D60</f>
        <v>70</v>
      </c>
      <c r="E61" s="56">
        <f>D61</f>
        <v>70</v>
      </c>
    </row>
    <row r="62" spans="2:5" ht="15">
      <c r="B62" s="54" t="s">
        <v>51</v>
      </c>
      <c r="C62" s="55">
        <v>1.5</v>
      </c>
      <c r="D62" s="28">
        <f>C62*D60</f>
        <v>52.5</v>
      </c>
      <c r="E62" s="56">
        <f>E61+D62</f>
        <v>122.5</v>
      </c>
    </row>
    <row r="63" spans="2:5" ht="15">
      <c r="B63" s="54" t="s">
        <v>52</v>
      </c>
      <c r="C63" s="55">
        <v>1.5</v>
      </c>
      <c r="D63" s="28">
        <f>C63*D60</f>
        <v>52.5</v>
      </c>
      <c r="E63" s="56">
        <f>E62+D63</f>
        <v>175</v>
      </c>
    </row>
    <row r="64" spans="2:5" ht="15">
      <c r="B64" s="54" t="s">
        <v>53</v>
      </c>
      <c r="C64" s="55">
        <v>1.25</v>
      </c>
      <c r="D64" s="28">
        <f>C64*D60</f>
        <v>43.75</v>
      </c>
      <c r="E64" s="56">
        <f aca="true" t="shared" si="2" ref="E64:E70">E63+D64</f>
        <v>218.75</v>
      </c>
    </row>
    <row r="65" spans="2:5" ht="15">
      <c r="B65" s="54" t="s">
        <v>54</v>
      </c>
      <c r="C65" s="55">
        <v>1.25</v>
      </c>
      <c r="D65" s="28">
        <f>C65*D60</f>
        <v>43.75</v>
      </c>
      <c r="E65" s="56">
        <f t="shared" si="2"/>
        <v>262.5</v>
      </c>
    </row>
    <row r="66" spans="2:5" ht="15">
      <c r="B66" s="54" t="s">
        <v>55</v>
      </c>
      <c r="C66" s="55">
        <v>1.05</v>
      </c>
      <c r="D66" s="28">
        <f>C66*D60</f>
        <v>36.75</v>
      </c>
      <c r="E66" s="56">
        <f t="shared" si="2"/>
        <v>299.25</v>
      </c>
    </row>
    <row r="67" spans="2:5" ht="15">
      <c r="B67" s="54" t="s">
        <v>56</v>
      </c>
      <c r="C67" s="55">
        <v>1</v>
      </c>
      <c r="D67" s="28">
        <f>C67*D60</f>
        <v>35</v>
      </c>
      <c r="E67" s="56">
        <f t="shared" si="2"/>
        <v>334.25</v>
      </c>
    </row>
    <row r="68" spans="2:5" ht="15">
      <c r="B68" s="54" t="s">
        <v>57</v>
      </c>
      <c r="C68" s="55">
        <v>1</v>
      </c>
      <c r="D68" s="28">
        <f>C68*D60</f>
        <v>35</v>
      </c>
      <c r="E68" s="56">
        <f t="shared" si="2"/>
        <v>369.25</v>
      </c>
    </row>
    <row r="69" spans="2:5" ht="15">
      <c r="B69" s="54" t="s">
        <v>58</v>
      </c>
      <c r="C69" s="55">
        <v>1</v>
      </c>
      <c r="D69" s="28">
        <f>C69*D60</f>
        <v>35</v>
      </c>
      <c r="E69" s="56">
        <f t="shared" si="2"/>
        <v>404.25</v>
      </c>
    </row>
    <row r="70" spans="1:5" ht="15">
      <c r="A70" s="22"/>
      <c r="B70" s="63" t="s">
        <v>64</v>
      </c>
      <c r="C70" s="55">
        <v>0</v>
      </c>
      <c r="D70" s="28">
        <f>C70*D60</f>
        <v>0</v>
      </c>
      <c r="E70" s="56">
        <f t="shared" si="2"/>
        <v>404.25</v>
      </c>
    </row>
    <row r="71" spans="2:5" ht="15">
      <c r="B71" s="57"/>
      <c r="C71" s="58">
        <f>SUM(C61:C70)</f>
        <v>11.55</v>
      </c>
      <c r="D71" s="27"/>
      <c r="E71" s="59"/>
    </row>
    <row r="72" spans="2:5" ht="15">
      <c r="B72" s="20" t="s">
        <v>59</v>
      </c>
      <c r="C72" s="27"/>
      <c r="D72" s="27"/>
      <c r="E72" s="59"/>
    </row>
    <row r="73" spans="2:5" ht="16.5" thickBot="1">
      <c r="B73" s="24" t="s">
        <v>60</v>
      </c>
      <c r="C73" s="60"/>
      <c r="D73" s="60"/>
      <c r="E73" s="75">
        <f>H53</f>
        <v>-406.2857142857143</v>
      </c>
    </row>
    <row r="74" ht="15.75" thickTop="1">
      <c r="A74" s="1" t="s">
        <v>61</v>
      </c>
    </row>
  </sheetData>
  <sheetProtection password="DBFF" sheet="1" objects="1" scenarios="1" selectLockedCells="1"/>
  <mergeCells count="1">
    <mergeCell ref="B58:E58"/>
  </mergeCells>
  <printOptions/>
  <pageMargins left="0.3" right="0.29" top="1.46" bottom="0.58" header="0.3" footer="0.3"/>
  <pageSetup horizontalDpi="600" verticalDpi="600" orientation="landscape" scale="85"/>
  <rowBreaks count="2" manualBreakCount="2">
    <brk id="28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DeLemos, Kathleen</cp:lastModifiedBy>
  <cp:lastPrinted>2013-09-24T01:32:34Z</cp:lastPrinted>
  <dcterms:created xsi:type="dcterms:W3CDTF">2013-08-15T01:43:30Z</dcterms:created>
  <dcterms:modified xsi:type="dcterms:W3CDTF">2021-05-14T18:54:40Z</dcterms:modified>
  <cp:category/>
  <cp:version/>
  <cp:contentType/>
  <cp:contentStatus/>
</cp:coreProperties>
</file>